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2024</v>
      </c>
      <c r="G6" s="144" t="n"/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FICTIVE 2026</t>
        </is>
      </c>
      <c r="G7" s="150" t="n"/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n"/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(marie.dupont@fictive_2026.ch)</t>
        </is>
      </c>
      <c r="G9" s="150" t="n"/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FICTIVE 2026 ».</t>
        </is>
      </c>
      <c r="G10" s="150" t="n"/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n"/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2024-01-01</t>
        </is>
      </c>
      <c r="G12" s="153" t="n"/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2024-12-31</t>
        </is>
      </c>
      <c r="G13" s="153" t="n"/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>
        <v>4500000</v>
      </c>
      <c r="G14" s="157" t="n"/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>
        <v>7200000</v>
      </c>
      <c r="G15" s="157" t="n"/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/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n"/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n"/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n"/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n"/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n"/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n"/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n"/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>
        <v>2</v>
      </c>
      <c r="G25" s="167" t="n"/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>
        <v>3</v>
      </c>
      <c r="G26" s="167" t="n"/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 t="n">
        <v>0.6666666666666666</v>
      </c>
      <c r="G27" s="171">
        <f>IFERROR(G25/G26,"")</f>
        <v/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>
        <v>5</v>
      </c>
      <c r="G28" s="167" t="n"/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>
        <v>6</v>
      </c>
      <c r="G29" s="167" t="n"/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 t="n">
        <v>0.8333333333333334</v>
      </c>
      <c r="G30" s="171">
        <f>IFERROR(G28/G29,"")</f>
        <v/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>
        <v>1</v>
      </c>
      <c r="G31" s="167" t="n"/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>
        <v>1</v>
      </c>
      <c r="G32" s="167" t="n"/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 t="n">
        <v>1</v>
      </c>
      <c r="G33" s="171">
        <f>IFERROR(G31/G32,"")</f>
        <v/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n"/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n"/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n"/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n"/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n"/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n"/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n"/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n"/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n"/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>
        <v>0.12</v>
      </c>
      <c r="G43" s="176" t="n"/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n"/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n"/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n"/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inlineStr">
        <is>
          <t>Enquête annuelle anonyme : 85% taux de réponse, 4.2/5 satisfaction moyenne.</t>
        </is>
      </c>
      <c r="G48" s="176" t="n"/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n"/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/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/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>
        <f>IFERROR(G50/G51,"")</f>
        <v/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>
        <v>0.1</v>
      </c>
      <c r="L52" s="178" t="n"/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>
        <v>220</v>
      </c>
      <c r="G54" s="182" t="n"/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>
        <v>11250</v>
      </c>
      <c r="G55" s="235" t="n"/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 t="n">
        <v>0.01955555555555556</v>
      </c>
      <c r="G56" s="176">
        <f>IFERROR(G54/G55,"")</f>
        <v/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>
        <v>0.018</v>
      </c>
      <c r="L56" s="178" t="n"/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>
        <v>180</v>
      </c>
      <c r="G57" s="182" t="n"/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 t="n">
        <v>0.8181818181818182</v>
      </c>
      <c r="G58" s="176">
        <f>IFERROR(G57/G54,"")</f>
        <v/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>
        <v>40</v>
      </c>
      <c r="G59" s="182" t="n"/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 t="n">
        <v>0.1818181818181818</v>
      </c>
      <c r="G60" s="176">
        <f>IFERROR(G59/G54,"")</f>
        <v/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n"/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>
        <v>8400</v>
      </c>
      <c r="G62" s="157" t="n"/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>
        <v>7900</v>
      </c>
      <c r="G63" s="157" t="n"/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 t="n">
        <v>0.05952380952380952</v>
      </c>
      <c r="G64" s="176">
        <f>IFERROR((G62-G63)/G62,"")</f>
        <v/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>
        <v>0</v>
      </c>
      <c r="L64" s="178" t="n"/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>
        <v>8200</v>
      </c>
      <c r="G65" s="157" t="n"/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>
        <v>8000</v>
      </c>
      <c r="G66" s="157" t="n"/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 t="n">
        <v>0.025</v>
      </c>
      <c r="G67" s="176">
        <f>IFERROR((G65-G66)/G66,"")</f>
        <v/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>
        <v>240000</v>
      </c>
      <c r="G68" s="157" t="n"/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>
        <v>65000</v>
      </c>
      <c r="G69" s="157" t="n"/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 t="n">
        <v>3.692307692307693</v>
      </c>
      <c r="G70" s="171">
        <f>IFERROR(G68/G69,"")</f>
        <v/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>
        <v>4</v>
      </c>
      <c r="L70" s="186" t="n"/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>
        <v>0.022</v>
      </c>
      <c r="G71" s="176" t="n"/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>
        <v>0.025</v>
      </c>
      <c r="L71" s="178" t="n"/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>
        <v>0.85</v>
      </c>
      <c r="G72" s="248" t="n"/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>
        <v>95000</v>
      </c>
      <c r="G73" s="247" t="n"/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n"/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>
        <v>1</v>
      </c>
      <c r="G75" s="188" t="n"/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n"/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n"/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n"/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>
        <v>0.3</v>
      </c>
      <c r="G79" s="176" t="n"/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>
        <v>0.5</v>
      </c>
      <c r="L79" s="178" t="n"/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>
        <v>1</v>
      </c>
      <c r="G80" s="188" t="n"/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>
        <v>8</v>
      </c>
      <c r="G81" s="193" t="n"/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>
        <v>6</v>
      </c>
      <c r="G82" s="193" t="n"/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 t="n">
        <v>0.75</v>
      </c>
      <c r="G83" s="176">
        <f>IFERROR(G82/G81,"")</f>
        <v/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n"/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n"/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>
        <v>95</v>
      </c>
      <c r="G87" s="198" t="n"/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>
        <v>60</v>
      </c>
      <c r="G88" s="198" t="n"/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>
        <v>25</v>
      </c>
      <c r="G89" s="198" t="n"/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>
        <v>5</v>
      </c>
      <c r="G90" s="198" t="n"/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>
        <v>35</v>
      </c>
      <c r="G91" s="198" t="n"/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>
        <v>0</v>
      </c>
      <c r="G92" s="198" t="n"/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>
        <v>12</v>
      </c>
      <c r="G93" s="198" t="n"/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 t="n">
        <v>232</v>
      </c>
      <c r="G94" s="202">
        <f>IFERROR(G87,0)+IFERROR(G88,0)+IFERROR(G89,0)+IFERROR(G90,0)+IFERROR(G91,0)+IFERROR(G92,0)+IFERROR(G93,0)</f>
        <v/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>
        <v>200</v>
      </c>
      <c r="L94" s="198" t="n"/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 t="n">
        <v>0.6681034482758621</v>
      </c>
      <c r="G95" s="176">
        <f>IFERROR((IFERROR(G87,0)+IFERROR(G89,0)+IFERROR(G91,0))/G94,"")</f>
        <v/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>
        <v>0.75</v>
      </c>
      <c r="L95" s="178" t="n"/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inlineStr">
        <is>
          <t>Garanties d'origine pour 100% de l'électricité achetée.</t>
        </is>
      </c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n"/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n"/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n"/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n"/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>
        <v>0.85</v>
      </c>
      <c r="G100" s="178" t="n"/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n"/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n"/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n"/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n"/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K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/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>
        <v>130</v>
      </c>
      <c r="L106" s="206" t="n"/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/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>
        <v>400</v>
      </c>
      <c r="L107" s="206" t="n"/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>
        <f>IFERROR(IFERROR(G105,0)+IFERROR(G106,0)+IFERROR(G107,0),0)</f>
        <v/>
      </c>
      <c r="H108" s="235" t="n"/>
      <c r="I108" s="235" t="n"/>
      <c r="J108" s="235" t="n"/>
      <c r="K108" s="235" t="n">
        <v>750</v>
      </c>
      <c r="L108" s="235" t="n"/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 t="n">
        <v>0.0001055555555555556</v>
      </c>
      <c r="G109" s="211">
        <f>IFERROR(G108/G15,"")</f>
        <v/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>
        <v>1180</v>
      </c>
      <c r="G110" s="216" t="n"/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>
        <v>1000</v>
      </c>
      <c r="L110" s="216" t="n"/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inlineStr">
        <is>
          <t>Plan d'économie d'eau : réducteurs de débit, suivi mensuel.</t>
        </is>
      </c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n"/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/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/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/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/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>
        <f>IFERROR(G115/G114,"")</f>
        <v/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n"/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n"/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>
        <v>48</v>
      </c>
      <c r="G119" s="230" t="n"/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>
        <v>195</v>
      </c>
      <c r="G120" s="230" t="n"/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>
        <v>30</v>
      </c>
      <c r="G121" s="230" t="n"/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>
        <v>150</v>
      </c>
      <c r="G122" s="230" t="n"/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 t="n">
        <v>0.625</v>
      </c>
      <c r="G123" s="176">
        <f>IFERROR(G121/G119,"")</f>
        <v/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 t="n">
        <v>0.7692307692307693</v>
      </c>
      <c r="G124" s="176">
        <f>IFERROR(G122/G120,"")</f>
        <v/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 t="n">
        <v>0.7407407407407407</v>
      </c>
      <c r="G125" s="176">
        <f>IFERROR((IFERROR(G121,0)+IFERROR(G122,0))/(IFERROR(G119,0)+IFERROR(G120,0)),"")</f>
        <v/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>
        <v>0.8</v>
      </c>
      <c r="L125" s="178" t="n"/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n"/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n"/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n"/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n"/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n"/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n"/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n"/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n"/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2026-07-28T13:31:49Z</dcterms:modified>
  <cp:revision>0</cp:revision>
</cp:coreProperties>
</file>